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0" yWindow="65516" windowWidth="6000" windowHeight="6570" activeTab="0"/>
  </bookViews>
  <sheets>
    <sheet name="Mérleg" sheetId="1" r:id="rId1"/>
    <sheet name="Eredmény -kimutatás" sheetId="2" r:id="rId2"/>
    <sheet name="Közhasznúsági jelentés" sheetId="3" r:id="rId3"/>
    <sheet name="ELŐLAP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1">'Eredmény -kimutatás'!$A$1:$H$46</definedName>
    <definedName name="_xlnm.Print_Area" localSheetId="2">'Közhasznúsági jelentés'!$A$1:$J$120</definedName>
    <definedName name="_xlnm.Print_Area" localSheetId="0">'Mérleg'!$A$1:$J$36</definedName>
  </definedNames>
  <calcPr fullCalcOnLoad="1"/>
</workbook>
</file>

<file path=xl/sharedStrings.xml><?xml version="1.0" encoding="utf-8"?>
<sst xmlns="http://schemas.openxmlformats.org/spreadsheetml/2006/main" count="265" uniqueCount="191">
  <si>
    <t>adatok eFt-ban</t>
  </si>
  <si>
    <t>A tétel megnevezése</t>
  </si>
  <si>
    <t xml:space="preserve">Előző év </t>
  </si>
  <si>
    <t>Tárgyév</t>
  </si>
  <si>
    <t>a</t>
  </si>
  <si>
    <t>b</t>
  </si>
  <si>
    <t>c</t>
  </si>
  <si>
    <t>d</t>
  </si>
  <si>
    <t>1.</t>
  </si>
  <si>
    <t>A. Befektetett eszközök (2.-4. sorok)</t>
  </si>
  <si>
    <t>2.</t>
  </si>
  <si>
    <t xml:space="preserve">  I. Immateriális javak</t>
  </si>
  <si>
    <t>3.</t>
  </si>
  <si>
    <t xml:space="preserve"> II. Tárgyi eszközök</t>
  </si>
  <si>
    <t>4.</t>
  </si>
  <si>
    <t>III. Befektetett pénzügyi eszközök</t>
  </si>
  <si>
    <t>5.</t>
  </si>
  <si>
    <t>B. Forgóeszközök (6.-9. sorok)</t>
  </si>
  <si>
    <t>6.</t>
  </si>
  <si>
    <t xml:space="preserve">   I. Készletek</t>
  </si>
  <si>
    <t>7.</t>
  </si>
  <si>
    <t xml:space="preserve">  II. Követelések</t>
  </si>
  <si>
    <t>8.</t>
  </si>
  <si>
    <t xml:space="preserve"> III. Értékpapírok</t>
  </si>
  <si>
    <t>9.</t>
  </si>
  <si>
    <t>IV. Pénzeszközök</t>
  </si>
  <si>
    <t>10.</t>
  </si>
  <si>
    <t>Eszközök (aktívák) összesen (1.+5. sor)</t>
  </si>
  <si>
    <t>11.</t>
  </si>
  <si>
    <t>C. Saját tőke (12.-14. sorok)</t>
  </si>
  <si>
    <t>12.</t>
  </si>
  <si>
    <t xml:space="preserve">   I. Induló tőke</t>
  </si>
  <si>
    <t>13.</t>
  </si>
  <si>
    <t xml:space="preserve">  II. Tőkeváltozás</t>
  </si>
  <si>
    <t>14.</t>
  </si>
  <si>
    <t xml:space="preserve"> III. Tárgyévi eredmény</t>
  </si>
  <si>
    <t>15.</t>
  </si>
  <si>
    <t>D. Tartalék</t>
  </si>
  <si>
    <t>16.</t>
  </si>
  <si>
    <t>E. Céltartalékok</t>
  </si>
  <si>
    <t>17.</t>
  </si>
  <si>
    <t>F. Kötelezettségek (18.-19. sorok)</t>
  </si>
  <si>
    <t>18.</t>
  </si>
  <si>
    <t xml:space="preserve"> I. Hosszú lejáratú kötelezettségek</t>
  </si>
  <si>
    <t>19.</t>
  </si>
  <si>
    <t>II. Rövid lejáratú kötelezettségek</t>
  </si>
  <si>
    <t>20.</t>
  </si>
  <si>
    <t>Tételszám</t>
  </si>
  <si>
    <t>Előző év</t>
  </si>
  <si>
    <t xml:space="preserve">A  </t>
  </si>
  <si>
    <t>Közhasznú célra, működésre kapott támogatás ( a+b+c )</t>
  </si>
  <si>
    <t>a / alapítótól</t>
  </si>
  <si>
    <t>b / államháztartási alrendszerétől</t>
  </si>
  <si>
    <t>Közhasznú tevékenységből származó bevétel</t>
  </si>
  <si>
    <t xml:space="preserve">B </t>
  </si>
  <si>
    <t>VÁLLALKOZÁSI TEVÉKENYSÉG BEVÉTELE (3.+4.+5.)</t>
  </si>
  <si>
    <t>Egyéb cél szerinti tevékenység bevétele</t>
  </si>
  <si>
    <t>Egyéb bevételek</t>
  </si>
  <si>
    <t xml:space="preserve">C </t>
  </si>
  <si>
    <t>ÖSSZES BEVÉTEL ( A+B )</t>
  </si>
  <si>
    <t xml:space="preserve">D </t>
  </si>
  <si>
    <t>Anyagjellegű ráfordítások</t>
  </si>
  <si>
    <t>Személyi jellegű ráfordítások</t>
  </si>
  <si>
    <t>Értékcsökkenési leírás</t>
  </si>
  <si>
    <t>Egyéb költségek</t>
  </si>
  <si>
    <t>Pénzügyi műveletek ráfordításai</t>
  </si>
  <si>
    <t xml:space="preserve">E </t>
  </si>
  <si>
    <t>ÖSSZES KÖLTSÉG ÉS RÁFORDÍTÁS ( D+ E )</t>
  </si>
  <si>
    <t xml:space="preserve">G </t>
  </si>
  <si>
    <t>ADÓZÁS ELŐTTI EREDMÉNY ( C- D )</t>
  </si>
  <si>
    <t xml:space="preserve">H </t>
  </si>
  <si>
    <t>ADÓFIZETÉSI KÖTELEZETTSÉG</t>
  </si>
  <si>
    <t xml:space="preserve">I  </t>
  </si>
  <si>
    <t>TÁRGYÉVI EREDMÉNY ( G -H )</t>
  </si>
  <si>
    <t xml:space="preserve">Támogatás megnevezése: </t>
  </si>
  <si>
    <t>Támogatás összege:</t>
  </si>
  <si>
    <t>Támogatás időpontja:</t>
  </si>
  <si>
    <t>Támogatás célja :</t>
  </si>
  <si>
    <t>Felhasználás ütemezése:</t>
  </si>
  <si>
    <t>Az elszámolás határideje:</t>
  </si>
  <si>
    <t>Szöveges jelentés:</t>
  </si>
  <si>
    <t>SZJA 1 %-A</t>
  </si>
  <si>
    <t>Megnevezés</t>
  </si>
  <si>
    <t>Előző</t>
  </si>
  <si>
    <t xml:space="preserve">    Változás Ft</t>
  </si>
  <si>
    <t xml:space="preserve">    Változás %</t>
  </si>
  <si>
    <t>év</t>
  </si>
  <si>
    <t>növekedés</t>
  </si>
  <si>
    <t>csökkenés</t>
  </si>
  <si>
    <t>Saját tőke</t>
  </si>
  <si>
    <t>Induló tőke</t>
  </si>
  <si>
    <t xml:space="preserve"> növekedés</t>
  </si>
  <si>
    <t xml:space="preserve"> csökkenés</t>
  </si>
  <si>
    <t>Tőkeváltozás</t>
  </si>
  <si>
    <t>Tárgyévi eredmény</t>
  </si>
  <si>
    <t>Keltezés:</t>
  </si>
  <si>
    <t xml:space="preserve">     az alábbiak szerint végeztük tevékenységünket:</t>
  </si>
  <si>
    <t xml:space="preserve">  </t>
  </si>
  <si>
    <r>
      <t xml:space="preserve">KÖZHASZNÚ SZERVEZET MEGNEVEZÉSE: </t>
    </r>
    <r>
      <rPr>
        <b/>
        <sz val="10"/>
        <rFont val="MS Sans Serif"/>
        <family val="2"/>
      </rPr>
      <t>MÁTRAI KARATE-DO SPORTEGYESÜLET</t>
    </r>
  </si>
  <si>
    <r>
      <t xml:space="preserve">Statisztikai számjel vagy adószám: </t>
    </r>
    <r>
      <rPr>
        <b/>
        <sz val="10"/>
        <rFont val="MS Sans Serif"/>
        <family val="2"/>
      </rPr>
      <t>18571327-1-10</t>
    </r>
  </si>
  <si>
    <t>KÖZHASZNÚ  SZERVEZET  BESZÁMOLÓJA</t>
  </si>
  <si>
    <t>Szervezet céljaira való felhasználás</t>
  </si>
  <si>
    <t xml:space="preserve">           Közhasznú szervezet vezetője</t>
  </si>
  <si>
    <t>a.) A Shotokan karate széleskörű népszerűsítése,</t>
  </si>
  <si>
    <t>b.) A Shotokan karate szakmai színvonalának emelése</t>
  </si>
  <si>
    <t>c.) A Shotokan karate versenysport tömegbázisának, utánpótlásának biztosítása,</t>
  </si>
  <si>
    <t>d.) A Shotokan karate tradícióinak megőrzése,</t>
  </si>
  <si>
    <t>1.)  Az egyesület további céljai</t>
  </si>
  <si>
    <t>A közhasznú szervezet beszámolóját a sportegyesület közgyűlése elfogadta .</t>
  </si>
  <si>
    <t>1./  Működési költségek</t>
  </si>
  <si>
    <t>Tárgy-</t>
  </si>
  <si>
    <t>A sportegyesület fő közhasznú tevékenysége a sport. Célja kiemelten a gyermek,</t>
  </si>
  <si>
    <t xml:space="preserve">serdülő, ifjúsági és junior korosztályok szabadidő, illetve tömegsport tevékenység </t>
  </si>
  <si>
    <t>keretein belül a rendszeres sportolás (versenyzés) testedzés, felüdülés biztosítása,</t>
  </si>
  <si>
    <t>a sport és a shotokan karate iránti szeretet megerősítése.</t>
  </si>
  <si>
    <t>szintre emelése,</t>
  </si>
  <si>
    <t xml:space="preserve">e.) A Shotokan karaténak, mint versenysportnak a fejlesztése, a versenysport magas </t>
  </si>
  <si>
    <t>f.) Közreműködés az egészségre nevelésben, az egészséges életmód kialakításában</t>
  </si>
  <si>
    <t>Előző évek helyesbítése</t>
  </si>
  <si>
    <r>
      <t>Források(passzívák)összesen</t>
    </r>
    <r>
      <rPr>
        <b/>
        <sz val="7"/>
        <rFont val="MS Sans Serif"/>
        <family val="2"/>
      </rPr>
      <t>(11.+15.+16.+17)</t>
    </r>
  </si>
  <si>
    <t>Sorszám</t>
  </si>
  <si>
    <t>e</t>
  </si>
  <si>
    <t>Pályázati úton elnyert támogatás</t>
  </si>
  <si>
    <t>Tagdíjból származó bevétel</t>
  </si>
  <si>
    <t>c / más adomámyozótól</t>
  </si>
  <si>
    <t>Vállalkozási bevétel (nem cél szerinti)</t>
  </si>
  <si>
    <t>Egyéb cél szerinti tevékenység költségei</t>
  </si>
  <si>
    <t>Anyagjellegű ráfordítások nem cél szerinti</t>
  </si>
  <si>
    <t>Személyi jellegű ráfordítások nem cél szerinti</t>
  </si>
  <si>
    <t>Értékcsökkenési leírás nem cél szerinti</t>
  </si>
  <si>
    <t>Egyéb költségek nem cél szerinti</t>
  </si>
  <si>
    <t>Pénzügyi műveletek ráfordításai nem cél szerinti</t>
  </si>
  <si>
    <t>Egyéb ráfordítások nem cél szerinti</t>
  </si>
  <si>
    <t>VÁLLALKOZÁSI TEV.KÖLTSÉGEI (1.+2.+3.+4.+5.+6.)</t>
  </si>
  <si>
    <t xml:space="preserve"> KÖZHASZNÚ TEV. KÖLTÉGEI (1.+2.+3.+4.+5.+6. )</t>
  </si>
  <si>
    <t>ÖSSZES KÖZHASZNÚ TEV. BEVÉTELE (1.+2.)</t>
  </si>
  <si>
    <t xml:space="preserve">                         Megnevezés</t>
  </si>
  <si>
    <t>Kapott támogatás ( Ft )</t>
  </si>
  <si>
    <t>1./ Kimutatás a költségvetési támogatás felhasználásáról</t>
  </si>
  <si>
    <t>előző év</t>
  </si>
  <si>
    <t>tárgyév</t>
  </si>
  <si>
    <t xml:space="preserve">       tárgyévben:</t>
  </si>
  <si>
    <t>DÁTUMOT JAVÍTANI KELLENE A HELYESRE</t>
  </si>
  <si>
    <t>összes bevétel az 1 %-kal együtt</t>
  </si>
  <si>
    <t>önkorm</t>
  </si>
  <si>
    <t>összes kiadás</t>
  </si>
  <si>
    <t>KÖNYVELT BEVÉTEL</t>
  </si>
  <si>
    <t>ANYAG KÖLTSÉG</t>
  </si>
  <si>
    <t>EGYÉB KÖLTSÉG</t>
  </si>
  <si>
    <t>Eredmény</t>
  </si>
  <si>
    <r>
      <t xml:space="preserve">KÖZHASZNÚ SZERVEZET CÍME: </t>
    </r>
    <r>
      <rPr>
        <b/>
        <sz val="10"/>
        <rFont val="MS Sans Serif"/>
        <family val="2"/>
      </rPr>
      <t>3200 Gyöngyös Batthyány Lajos tér 24.</t>
    </r>
  </si>
  <si>
    <t>Statisztikai számjel vagy adószám: 18571327-1-10</t>
  </si>
  <si>
    <t>KÖZHASZNÚ SZERVEZET MEGNEVEZÉSE: MÁTRAI KARATE-DO SPORTEGYESÜLET</t>
  </si>
  <si>
    <t>KÖZHASZNÚ SZERVEZET CÍME: 3200 GYÖNGYÖS Batthyány Lajos tér 24.</t>
  </si>
  <si>
    <t>2008. október 3</t>
  </si>
  <si>
    <t>2009. október 3</t>
  </si>
  <si>
    <t>A 2009   ÉVRŐL</t>
  </si>
  <si>
    <t>Személyeknek pénzbeni vagy természetbeni juttatást egyesületünk tárgyévben nem adott.</t>
  </si>
  <si>
    <t>Utiköltség 51.468.-Ft</t>
  </si>
  <si>
    <t xml:space="preserve">Postaktg. 2.960.-Ft, Bankköltség 21.647.-Ft, Hirdetési díj 54.000.-Ft, </t>
  </si>
  <si>
    <t>2./ Célszerinti tevékenységre</t>
  </si>
  <si>
    <t>Terembérleti díj 414.750.-Ft, Anyag vásárlás 12.430.-Ft</t>
  </si>
  <si>
    <t>Versenyek költségei 20.523, Továbbképzésre 33.616.-FT</t>
  </si>
  <si>
    <t>Az SZJA 1 %-ból kapott  támogatást szervezetünk az alábbiak szerint használta fel:</t>
  </si>
  <si>
    <t>3./ Tartalék</t>
  </si>
  <si>
    <t>Tárgyévi SZJA 1 %-ból tartalékot nem képeztünk.</t>
  </si>
  <si>
    <t>2./ Kimutatás a költségvetési támogatás felhasználásáról</t>
  </si>
  <si>
    <t>Önkormányzati támogatás</t>
  </si>
  <si>
    <t>60.000.-Ft</t>
  </si>
  <si>
    <t>Országos versenyeken való részvételre használtuk fel teljes összegben</t>
  </si>
  <si>
    <t>1./ Célszerinti tevékenységre</t>
  </si>
  <si>
    <t>611.394.-Ft</t>
  </si>
  <si>
    <t>Versenyzés támogatása</t>
  </si>
  <si>
    <t>2010.január 31.</t>
  </si>
  <si>
    <t>2009 évben</t>
  </si>
  <si>
    <t>1 % SZJA, Wesselényi , Önkorm. tárgyévben kapott</t>
  </si>
  <si>
    <t xml:space="preserve">A Gyöngyösi Önkormányzattól kapott  támogatást szervezetünk az alábbiak szerint </t>
  </si>
  <si>
    <t>használta fel:</t>
  </si>
  <si>
    <t>Nem kaptunk .</t>
  </si>
  <si>
    <t>Keltezés: Gyöngyös 2010. január 27.</t>
  </si>
  <si>
    <t xml:space="preserve">3./ Kimutatás a cél szerinti juttatás felhasználásáról </t>
  </si>
  <si>
    <t xml:space="preserve">4./ Kimutatás a vagyon felhasználásáról </t>
  </si>
  <si>
    <t>5. / A MÁTRAI KARATE-DO SE KÖZHASZNÚ SZERVEZET az alábbiakban felsoroltaktól kapott támogatást</t>
  </si>
  <si>
    <t>6./  A szervezet vagyonából tárgyévben a szervezet tisztségviselői nem részesültek</t>
  </si>
  <si>
    <t>7./ A szervezet alapító okiratában rögzített közhasznú tevékenységek közül a tárgyévben az</t>
  </si>
  <si>
    <t>452.698.-Ft</t>
  </si>
  <si>
    <t>Tárgy év</t>
  </si>
  <si>
    <t>2010. október 8 és 11</t>
  </si>
  <si>
    <t>2009. október 8 és 11</t>
  </si>
  <si>
    <t>2010. október 31</t>
  </si>
  <si>
    <t>2009. október 31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</si>
</sst>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/\ d\.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3.5"/>
      <color indexed="10"/>
      <name val="MS Sans Serif"/>
      <family val="2"/>
    </font>
    <font>
      <sz val="12"/>
      <color indexed="5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center" vertical="center"/>
    </xf>
    <xf numFmtId="3" fontId="0" fillId="0" borderId="4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0" borderId="35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0" fillId="0" borderId="58" xfId="0" applyBorder="1" applyAlignment="1">
      <alignment/>
    </xf>
    <xf numFmtId="0" fontId="5" fillId="0" borderId="59" xfId="0" applyFont="1" applyBorder="1" applyAlignment="1">
      <alignment wrapText="1"/>
    </xf>
    <xf numFmtId="0" fontId="0" fillId="0" borderId="60" xfId="0" applyBorder="1" applyAlignment="1">
      <alignment/>
    </xf>
    <xf numFmtId="0" fontId="5" fillId="0" borderId="61" xfId="0" applyFont="1" applyBorder="1" applyAlignment="1">
      <alignment wrapText="1"/>
    </xf>
    <xf numFmtId="0" fontId="0" fillId="0" borderId="62" xfId="0" applyBorder="1" applyAlignment="1">
      <alignment/>
    </xf>
    <xf numFmtId="0" fontId="5" fillId="0" borderId="48" xfId="0" applyFont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0" fillId="0" borderId="39" xfId="0" applyBorder="1" applyAlignment="1">
      <alignment horizontal="right"/>
    </xf>
    <xf numFmtId="0" fontId="0" fillId="0" borderId="29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6" fillId="0" borderId="45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5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9" fillId="0" borderId="69" xfId="0" applyFont="1" applyBorder="1" applyAlignment="1">
      <alignment/>
    </xf>
    <xf numFmtId="0" fontId="0" fillId="0" borderId="70" xfId="0" applyBorder="1" applyAlignment="1">
      <alignment/>
    </xf>
    <xf numFmtId="0" fontId="9" fillId="0" borderId="41" xfId="0" applyFont="1" applyBorder="1" applyAlignment="1">
      <alignment horizontal="left"/>
    </xf>
    <xf numFmtId="3" fontId="4" fillId="0" borderId="45" xfId="0" applyNumberFormat="1" applyFont="1" applyBorder="1" applyAlignment="1">
      <alignment/>
    </xf>
    <xf numFmtId="0" fontId="8" fillId="0" borderId="22" xfId="0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2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3" fontId="0" fillId="0" borderId="68" xfId="0" applyNumberForma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2" fillId="33" borderId="0" xfId="0" applyFont="1" applyFill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view="pageBreakPreview" zoomScaleSheetLayoutView="100" zoomScalePageLayoutView="0" workbookViewId="0" topLeftCell="A21">
      <selection activeCell="A36" sqref="A36"/>
    </sheetView>
  </sheetViews>
  <sheetFormatPr defaultColWidth="9.140625" defaultRowHeight="12.75"/>
  <sheetData>
    <row r="1" spans="1:8" ht="19.5" customHeight="1">
      <c r="A1" s="143" t="s">
        <v>151</v>
      </c>
      <c r="B1" s="49"/>
      <c r="C1" s="49"/>
      <c r="D1" s="49"/>
      <c r="E1" s="49"/>
      <c r="F1" s="49"/>
      <c r="G1" s="49"/>
      <c r="H1" s="49"/>
    </row>
    <row r="2" ht="19.5" customHeight="1">
      <c r="H2" s="14"/>
    </row>
    <row r="3" spans="1:9" ht="19.5" customHeight="1">
      <c r="A3" s="143" t="s">
        <v>152</v>
      </c>
      <c r="B3" s="49"/>
      <c r="C3" s="49"/>
      <c r="D3" s="49"/>
      <c r="E3" s="49"/>
      <c r="F3" s="49"/>
      <c r="G3" s="49"/>
      <c r="H3" s="49"/>
      <c r="I3" s="49"/>
    </row>
    <row r="4" ht="19.5" customHeight="1"/>
    <row r="5" spans="1:8" ht="19.5" customHeight="1">
      <c r="A5" s="143" t="str">
        <f>ELŐLAP!A5</f>
        <v>KÖZHASZNÚ SZERVEZET CÍME: 3200 Gyöngyös Batthyány Lajos tér 24.</v>
      </c>
      <c r="B5" s="49"/>
      <c r="C5" s="49"/>
      <c r="D5" s="49"/>
      <c r="E5" s="49"/>
      <c r="F5" s="49"/>
      <c r="G5" s="49"/>
      <c r="H5" s="49"/>
    </row>
    <row r="6" ht="19.5" customHeight="1"/>
    <row r="7" ht="19.5" customHeight="1" thickBot="1">
      <c r="H7" t="s">
        <v>0</v>
      </c>
    </row>
    <row r="8" spans="1:9" ht="19.5" customHeight="1">
      <c r="A8" s="1" t="s">
        <v>120</v>
      </c>
      <c r="B8" s="2" t="s">
        <v>1</v>
      </c>
      <c r="C8" s="3"/>
      <c r="D8" s="3"/>
      <c r="E8" s="3"/>
      <c r="F8" s="3"/>
      <c r="G8" s="4" t="s">
        <v>2</v>
      </c>
      <c r="H8" s="95" t="s">
        <v>118</v>
      </c>
      <c r="I8" s="5" t="s">
        <v>3</v>
      </c>
    </row>
    <row r="9" spans="1:9" ht="19.5" customHeight="1" thickBot="1">
      <c r="A9" s="6" t="s">
        <v>4</v>
      </c>
      <c r="B9" s="7" t="s">
        <v>5</v>
      </c>
      <c r="C9" s="8"/>
      <c r="D9" s="8"/>
      <c r="E9" s="8"/>
      <c r="F9" s="8"/>
      <c r="G9" s="9" t="s">
        <v>6</v>
      </c>
      <c r="H9" s="9" t="s">
        <v>7</v>
      </c>
      <c r="I9" s="10" t="s">
        <v>121</v>
      </c>
    </row>
    <row r="10" spans="1:9" ht="19.5" customHeight="1" thickBot="1">
      <c r="A10" s="11" t="s">
        <v>8</v>
      </c>
      <c r="B10" s="12" t="s">
        <v>9</v>
      </c>
      <c r="C10" s="13"/>
      <c r="D10" s="13"/>
      <c r="E10" s="13"/>
      <c r="F10" s="13"/>
      <c r="G10" s="81">
        <f>SUM(G11:G13)</f>
        <v>0</v>
      </c>
      <c r="H10" s="81">
        <f>SUM(H11:H13)</f>
        <v>0</v>
      </c>
      <c r="I10" s="82">
        <f>SUM(I11:I13)</f>
        <v>0</v>
      </c>
    </row>
    <row r="11" spans="1:9" ht="19.5" customHeight="1">
      <c r="A11" s="28" t="s">
        <v>10</v>
      </c>
      <c r="B11" s="29" t="s">
        <v>11</v>
      </c>
      <c r="C11" s="30"/>
      <c r="D11" s="30"/>
      <c r="E11" s="30"/>
      <c r="F11" s="30"/>
      <c r="G11" s="31"/>
      <c r="H11" s="31"/>
      <c r="I11" s="32"/>
    </row>
    <row r="12" spans="1:9" ht="19.5" customHeight="1">
      <c r="A12" s="33" t="s">
        <v>12</v>
      </c>
      <c r="B12" s="26" t="s">
        <v>13</v>
      </c>
      <c r="C12" s="25"/>
      <c r="D12" s="25"/>
      <c r="E12" s="25"/>
      <c r="F12" s="25"/>
      <c r="G12" s="24">
        <v>0</v>
      </c>
      <c r="H12" s="24">
        <v>0</v>
      </c>
      <c r="I12" s="34">
        <v>0</v>
      </c>
    </row>
    <row r="13" spans="1:9" ht="19.5" customHeight="1" thickBot="1">
      <c r="A13" s="35" t="s">
        <v>14</v>
      </c>
      <c r="B13" s="36" t="s">
        <v>15</v>
      </c>
      <c r="C13" s="37"/>
      <c r="D13" s="37"/>
      <c r="E13" s="37"/>
      <c r="F13" s="37"/>
      <c r="G13" s="38">
        <v>0</v>
      </c>
      <c r="H13" s="38">
        <v>0</v>
      </c>
      <c r="I13" s="39"/>
    </row>
    <row r="14" spans="1:9" ht="19.5" customHeight="1" thickBot="1">
      <c r="A14" s="11" t="s">
        <v>16</v>
      </c>
      <c r="B14" s="12" t="s">
        <v>17</v>
      </c>
      <c r="C14" s="13"/>
      <c r="D14" s="13"/>
      <c r="E14" s="13"/>
      <c r="F14" s="13"/>
      <c r="G14" s="81">
        <f>SUM(G15:G18)</f>
        <v>1389</v>
      </c>
      <c r="H14" s="81">
        <f>SUM(H15:H18)</f>
        <v>0</v>
      </c>
      <c r="I14" s="82">
        <f>SUM(I15:I18)</f>
        <v>1542</v>
      </c>
    </row>
    <row r="15" spans="1:9" ht="19.5" customHeight="1">
      <c r="A15" s="42" t="s">
        <v>18</v>
      </c>
      <c r="B15" s="29" t="s">
        <v>19</v>
      </c>
      <c r="C15" s="30"/>
      <c r="D15" s="30"/>
      <c r="E15" s="30"/>
      <c r="F15" s="30"/>
      <c r="G15" s="31"/>
      <c r="H15" s="31"/>
      <c r="I15" s="43"/>
    </row>
    <row r="16" spans="1:9" ht="19.5" customHeight="1">
      <c r="A16" s="40" t="s">
        <v>20</v>
      </c>
      <c r="B16" s="26" t="s">
        <v>21</v>
      </c>
      <c r="C16" s="25"/>
      <c r="D16" s="25"/>
      <c r="E16" s="25"/>
      <c r="F16" s="25"/>
      <c r="G16" s="24"/>
      <c r="H16" s="24"/>
      <c r="I16" s="41"/>
    </row>
    <row r="17" spans="1:9" ht="19.5" customHeight="1">
      <c r="A17" s="40" t="s">
        <v>22</v>
      </c>
      <c r="B17" s="26" t="s">
        <v>23</v>
      </c>
      <c r="C17" s="25"/>
      <c r="D17" s="25"/>
      <c r="E17" s="25"/>
      <c r="F17" s="25"/>
      <c r="G17" s="24"/>
      <c r="H17" s="24"/>
      <c r="I17" s="41"/>
    </row>
    <row r="18" spans="1:12" ht="19.5" customHeight="1" thickBot="1">
      <c r="A18" s="6" t="s">
        <v>24</v>
      </c>
      <c r="B18" s="36" t="s">
        <v>25</v>
      </c>
      <c r="C18" s="37"/>
      <c r="D18" s="37"/>
      <c r="E18" s="37"/>
      <c r="F18" s="37"/>
      <c r="G18" s="132">
        <v>1389</v>
      </c>
      <c r="H18" s="38">
        <v>0</v>
      </c>
      <c r="I18" s="133">
        <v>1542</v>
      </c>
      <c r="L18">
        <f>1521821+19905</f>
        <v>1541726</v>
      </c>
    </row>
    <row r="19" ht="19.5" customHeight="1" thickBot="1">
      <c r="A19" s="15"/>
    </row>
    <row r="20" spans="1:9" ht="19.5" customHeight="1" thickBot="1">
      <c r="A20" s="11" t="s">
        <v>26</v>
      </c>
      <c r="B20" s="12" t="s">
        <v>27</v>
      </c>
      <c r="C20" s="13"/>
      <c r="D20" s="13"/>
      <c r="E20" s="13"/>
      <c r="F20" s="13"/>
      <c r="G20" s="81">
        <f>G14+G10</f>
        <v>1389</v>
      </c>
      <c r="H20" s="81">
        <f>H14+H10</f>
        <v>0</v>
      </c>
      <c r="I20" s="82">
        <f>I14+I10</f>
        <v>1542</v>
      </c>
    </row>
    <row r="21" ht="19.5" customHeight="1">
      <c r="A21" s="15"/>
    </row>
    <row r="22" ht="19.5" customHeight="1" thickBot="1">
      <c r="A22" s="15"/>
    </row>
    <row r="23" spans="1:9" ht="19.5" customHeight="1" thickBot="1">
      <c r="A23" s="11" t="s">
        <v>28</v>
      </c>
      <c r="B23" s="12" t="s">
        <v>29</v>
      </c>
      <c r="C23" s="13"/>
      <c r="D23" s="13"/>
      <c r="E23" s="13"/>
      <c r="F23" s="13"/>
      <c r="G23" s="83">
        <f>SUM(G24:G26)</f>
        <v>939</v>
      </c>
      <c r="H23" s="83">
        <f>SUM(H24:H26)</f>
        <v>0</v>
      </c>
      <c r="I23" s="82">
        <f>SUM(I24:I26)</f>
        <v>1464</v>
      </c>
    </row>
    <row r="24" spans="1:9" ht="19.5" customHeight="1">
      <c r="A24" s="42" t="s">
        <v>30</v>
      </c>
      <c r="B24" s="29" t="s">
        <v>31</v>
      </c>
      <c r="C24" s="30"/>
      <c r="D24" s="30"/>
      <c r="E24" s="30"/>
      <c r="F24" s="30"/>
      <c r="G24" s="45">
        <v>0</v>
      </c>
      <c r="H24" s="45">
        <v>0</v>
      </c>
      <c r="I24" s="46">
        <v>0</v>
      </c>
    </row>
    <row r="25" spans="1:9" ht="19.5" customHeight="1">
      <c r="A25" s="40" t="s">
        <v>32</v>
      </c>
      <c r="B25" s="26" t="s">
        <v>33</v>
      </c>
      <c r="C25" s="25"/>
      <c r="D25" s="25"/>
      <c r="E25" s="25"/>
      <c r="F25" s="25"/>
      <c r="G25" s="128">
        <v>718</v>
      </c>
      <c r="H25" s="23">
        <v>0</v>
      </c>
      <c r="I25" s="130">
        <f>G25+G26</f>
        <v>939</v>
      </c>
    </row>
    <row r="26" spans="1:9" ht="19.5" customHeight="1" thickBot="1">
      <c r="A26" s="6" t="s">
        <v>34</v>
      </c>
      <c r="B26" s="36" t="s">
        <v>35</v>
      </c>
      <c r="C26" s="37"/>
      <c r="D26" s="37"/>
      <c r="E26" s="37"/>
      <c r="F26" s="37"/>
      <c r="G26" s="129">
        <f>'Eredmény -kimutatás'!F40</f>
        <v>221</v>
      </c>
      <c r="H26" s="47">
        <v>0</v>
      </c>
      <c r="I26" s="48">
        <f>'Eredmény -kimutatás'!H40</f>
        <v>525</v>
      </c>
    </row>
    <row r="27" spans="1:9" ht="19.5" customHeight="1" thickBot="1">
      <c r="A27" s="11" t="s">
        <v>36</v>
      </c>
      <c r="B27" s="12" t="s">
        <v>37</v>
      </c>
      <c r="C27" s="13"/>
      <c r="D27" s="13"/>
      <c r="E27" s="13"/>
      <c r="F27" s="13"/>
      <c r="G27" s="83">
        <v>0</v>
      </c>
      <c r="H27" s="83">
        <v>0</v>
      </c>
      <c r="I27" s="84">
        <v>0</v>
      </c>
    </row>
    <row r="28" spans="1:9" ht="19.5" customHeight="1" thickBot="1">
      <c r="A28" s="11" t="s">
        <v>38</v>
      </c>
      <c r="B28" s="12" t="s">
        <v>39</v>
      </c>
      <c r="C28" s="13"/>
      <c r="D28" s="13"/>
      <c r="E28" s="13"/>
      <c r="F28" s="13"/>
      <c r="G28" s="83">
        <v>0</v>
      </c>
      <c r="H28" s="83">
        <v>0</v>
      </c>
      <c r="I28" s="84">
        <v>0</v>
      </c>
    </row>
    <row r="29" spans="1:12" ht="19.5" customHeight="1" thickBot="1">
      <c r="A29" s="11" t="s">
        <v>40</v>
      </c>
      <c r="B29" s="12" t="s">
        <v>41</v>
      </c>
      <c r="C29" s="13"/>
      <c r="D29" s="13"/>
      <c r="E29" s="13"/>
      <c r="F29" s="13"/>
      <c r="G29" s="83">
        <f>SUM(G30:G31)</f>
        <v>450</v>
      </c>
      <c r="H29" s="83">
        <f>SUM(H30:H31)</f>
        <v>0</v>
      </c>
      <c r="I29" s="84">
        <f>SUM(I30:I31)</f>
        <v>78</v>
      </c>
      <c r="L29">
        <v>507708</v>
      </c>
    </row>
    <row r="30" spans="1:12" ht="19.5" customHeight="1">
      <c r="A30" s="40" t="s">
        <v>42</v>
      </c>
      <c r="B30" s="26" t="s">
        <v>43</v>
      </c>
      <c r="C30" s="25"/>
      <c r="D30" s="25"/>
      <c r="E30" s="25"/>
      <c r="F30" s="25"/>
      <c r="G30" s="23"/>
      <c r="H30" s="23"/>
      <c r="I30" s="44">
        <v>0</v>
      </c>
      <c r="L30">
        <v>272258</v>
      </c>
    </row>
    <row r="31" spans="1:12" ht="19.5" customHeight="1" thickBot="1">
      <c r="A31" s="17" t="s">
        <v>44</v>
      </c>
      <c r="B31" s="18" t="s">
        <v>45</v>
      </c>
      <c r="C31" s="19"/>
      <c r="D31" s="19"/>
      <c r="E31" s="19"/>
      <c r="F31" s="19"/>
      <c r="G31" s="115">
        <v>450</v>
      </c>
      <c r="H31" s="20">
        <v>0</v>
      </c>
      <c r="I31" s="131">
        <v>78</v>
      </c>
      <c r="L31">
        <f>L29-L30</f>
        <v>235450</v>
      </c>
    </row>
    <row r="32" spans="1:9" ht="19.5" customHeight="1" thickBot="1">
      <c r="A32" s="21"/>
      <c r="B32" s="13"/>
      <c r="C32" s="13"/>
      <c r="D32" s="13"/>
      <c r="E32" s="13"/>
      <c r="F32" s="13"/>
      <c r="G32" s="13"/>
      <c r="H32" s="13"/>
      <c r="I32" s="22"/>
    </row>
    <row r="33" spans="1:11" ht="19.5" customHeight="1" thickBot="1">
      <c r="A33" s="11" t="s">
        <v>46</v>
      </c>
      <c r="B33" s="12" t="s">
        <v>119</v>
      </c>
      <c r="C33" s="13"/>
      <c r="D33" s="13"/>
      <c r="E33" s="13"/>
      <c r="F33" s="13"/>
      <c r="G33" s="83">
        <f>G23+G27+G28+G29</f>
        <v>1389</v>
      </c>
      <c r="H33" s="83">
        <f>H23+H27+H28+H29</f>
        <v>0</v>
      </c>
      <c r="I33" s="82">
        <f>I23+I28+I29+I27</f>
        <v>1542</v>
      </c>
      <c r="K33" s="140">
        <f>I20-I33</f>
        <v>0</v>
      </c>
    </row>
    <row r="35" spans="1:8" ht="12.75">
      <c r="A35" s="49" t="str">
        <f>ELŐLAP!A29</f>
        <v>Keltezés: Gyöngyös 2010. január 27.</v>
      </c>
      <c r="B35" s="49"/>
      <c r="C35" s="49"/>
      <c r="D35" s="14"/>
      <c r="E35" s="49"/>
      <c r="F35" s="49"/>
      <c r="G35" s="49"/>
      <c r="H35" s="49"/>
    </row>
    <row r="36" spans="1:5" ht="12.75">
      <c r="A36" s="14"/>
      <c r="B36" s="14"/>
      <c r="C36" s="14"/>
      <c r="D36" s="14"/>
      <c r="E36" t="s">
        <v>102</v>
      </c>
    </row>
  </sheetData>
  <sheetProtection/>
  <printOptions horizontalCentered="1" verticalCentered="1"/>
  <pageMargins left="0.5118110236220472" right="0.2362204724409449" top="0.6692913385826772" bottom="0.984251968503937" header="0.2362204724409449" footer="0.5118110236220472"/>
  <pageSetup horizontalDpi="300" verticalDpi="300" orientation="portrait" paperSize="9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SheetLayoutView="100" zoomScalePageLayoutView="0" workbookViewId="0" topLeftCell="A21">
      <selection activeCell="A44" sqref="A44"/>
    </sheetView>
  </sheetViews>
  <sheetFormatPr defaultColWidth="9.140625" defaultRowHeight="12.75"/>
  <cols>
    <col min="1" max="1" width="5.57421875" style="0" customWidth="1"/>
    <col min="5" max="5" width="13.57421875" style="0" customWidth="1"/>
    <col min="6" max="8" width="10.7109375" style="0" customWidth="1"/>
    <col min="10" max="10" width="9.28125" style="0" bestFit="1" customWidth="1"/>
  </cols>
  <sheetData>
    <row r="1" spans="1:8" ht="16.5" customHeight="1">
      <c r="A1" s="143" t="s">
        <v>151</v>
      </c>
      <c r="B1" s="49"/>
      <c r="C1" s="49"/>
      <c r="D1" s="49"/>
      <c r="E1" s="49"/>
      <c r="F1" s="49"/>
      <c r="G1" s="49"/>
      <c r="H1" s="49"/>
    </row>
    <row r="2" spans="1:8" ht="16.5" customHeight="1">
      <c r="A2" s="144"/>
      <c r="H2" s="14"/>
    </row>
    <row r="3" spans="1:8" ht="16.5" customHeight="1">
      <c r="A3" s="143" t="s">
        <v>152</v>
      </c>
      <c r="B3" s="49"/>
      <c r="C3" s="49"/>
      <c r="D3" s="49"/>
      <c r="E3" s="49"/>
      <c r="F3" s="49"/>
      <c r="G3" s="49"/>
      <c r="H3" s="49"/>
    </row>
    <row r="4" spans="1:10" ht="16.5" customHeight="1">
      <c r="A4" s="144"/>
      <c r="J4" s="137"/>
    </row>
    <row r="5" spans="1:10" ht="16.5" customHeight="1">
      <c r="A5" s="143" t="str">
        <f>ELŐLAP!A5</f>
        <v>KÖZHASZNÚ SZERVEZET CÍME: 3200 Gyöngyös Batthyány Lajos tér 24.</v>
      </c>
      <c r="B5" s="49"/>
      <c r="C5" s="49"/>
      <c r="D5" s="49"/>
      <c r="E5" s="49"/>
      <c r="F5" s="49"/>
      <c r="G5" s="49"/>
      <c r="H5" s="49"/>
      <c r="J5" s="137"/>
    </row>
    <row r="6" ht="16.5" customHeight="1" thickBot="1">
      <c r="G6" t="s">
        <v>0</v>
      </c>
    </row>
    <row r="7" spans="1:8" ht="18.75" customHeight="1">
      <c r="A7" s="105" t="s">
        <v>47</v>
      </c>
      <c r="B7" s="2" t="s">
        <v>1</v>
      </c>
      <c r="C7" s="3"/>
      <c r="D7" s="3"/>
      <c r="E7" s="3"/>
      <c r="F7" s="16" t="s">
        <v>48</v>
      </c>
      <c r="G7" s="95" t="s">
        <v>118</v>
      </c>
      <c r="H7" s="5" t="s">
        <v>3</v>
      </c>
    </row>
    <row r="8" spans="1:11" ht="15" customHeight="1" thickBot="1">
      <c r="A8" s="6" t="s">
        <v>4</v>
      </c>
      <c r="B8" s="7" t="s">
        <v>5</v>
      </c>
      <c r="C8" s="8"/>
      <c r="D8" s="8"/>
      <c r="E8" s="8"/>
      <c r="F8" s="9" t="s">
        <v>6</v>
      </c>
      <c r="G8" s="9" t="s">
        <v>7</v>
      </c>
      <c r="H8" s="10" t="s">
        <v>121</v>
      </c>
      <c r="K8" s="139"/>
    </row>
    <row r="9" spans="1:8" ht="15" customHeight="1" thickBot="1">
      <c r="A9" s="56" t="s">
        <v>49</v>
      </c>
      <c r="B9" s="96" t="s">
        <v>135</v>
      </c>
      <c r="C9" s="112"/>
      <c r="D9" s="112"/>
      <c r="E9" s="111"/>
      <c r="F9" s="111">
        <f>F10+F14+F15+F16</f>
        <v>1534</v>
      </c>
      <c r="G9" s="111">
        <f>G10+G14+G15+G16+G13</f>
        <v>0</v>
      </c>
      <c r="H9" s="111">
        <f>H10+H14+H15+H16</f>
        <v>1189</v>
      </c>
    </row>
    <row r="10" spans="1:8" ht="15" customHeight="1">
      <c r="A10" s="88" t="s">
        <v>8</v>
      </c>
      <c r="B10" s="98" t="s">
        <v>50</v>
      </c>
      <c r="C10" s="98"/>
      <c r="D10" s="98"/>
      <c r="E10" s="98"/>
      <c r="F10" s="130">
        <f>F11+F12+F13</f>
        <v>662</v>
      </c>
      <c r="G10" s="23"/>
      <c r="H10" s="130">
        <f>H11+H12+H13</f>
        <v>453</v>
      </c>
    </row>
    <row r="11" spans="1:10" ht="15" customHeight="1">
      <c r="A11" s="88"/>
      <c r="B11" s="98" t="s">
        <v>51</v>
      </c>
      <c r="C11" s="98"/>
      <c r="D11" s="98"/>
      <c r="E11" s="98"/>
      <c r="F11" s="128"/>
      <c r="G11" s="23"/>
      <c r="H11" s="134"/>
      <c r="J11" s="137">
        <v>847</v>
      </c>
    </row>
    <row r="12" spans="1:11" ht="15" customHeight="1">
      <c r="A12" s="88"/>
      <c r="B12" s="98" t="s">
        <v>52</v>
      </c>
      <c r="C12" s="98"/>
      <c r="D12" s="98"/>
      <c r="E12" s="98"/>
      <c r="F12" s="128">
        <v>612</v>
      </c>
      <c r="G12" s="23"/>
      <c r="H12" s="130">
        <v>453</v>
      </c>
      <c r="J12" s="137">
        <v>120</v>
      </c>
      <c r="K12" t="s">
        <v>144</v>
      </c>
    </row>
    <row r="13" spans="1:11" ht="15" customHeight="1">
      <c r="A13" s="88"/>
      <c r="B13" s="98" t="s">
        <v>124</v>
      </c>
      <c r="C13" s="98"/>
      <c r="D13" s="98"/>
      <c r="E13" s="98"/>
      <c r="F13" s="128">
        <v>50</v>
      </c>
      <c r="G13" s="23"/>
      <c r="H13" s="130"/>
      <c r="J13">
        <v>345</v>
      </c>
      <c r="K13" s="141">
        <v>0.01</v>
      </c>
    </row>
    <row r="14" spans="1:11" ht="15" customHeight="1">
      <c r="A14" s="88" t="s">
        <v>10</v>
      </c>
      <c r="B14" s="98" t="s">
        <v>122</v>
      </c>
      <c r="C14" s="98"/>
      <c r="D14" s="98"/>
      <c r="E14" s="98"/>
      <c r="F14" s="128">
        <v>80</v>
      </c>
      <c r="G14" s="23"/>
      <c r="H14" s="130">
        <v>60</v>
      </c>
      <c r="I14" s="137">
        <f>H15+H16</f>
        <v>676</v>
      </c>
      <c r="J14" s="137">
        <f>SUM(J11:J13)</f>
        <v>1312</v>
      </c>
      <c r="K14" t="s">
        <v>143</v>
      </c>
    </row>
    <row r="15" spans="1:8" ht="15" customHeight="1">
      <c r="A15" s="88" t="s">
        <v>12</v>
      </c>
      <c r="B15" s="98" t="s">
        <v>53</v>
      </c>
      <c r="C15" s="98"/>
      <c r="D15" s="98"/>
      <c r="E15" s="98"/>
      <c r="F15" s="128">
        <v>83</v>
      </c>
      <c r="G15" s="23"/>
      <c r="H15" s="130">
        <f>676-H16</f>
        <v>38.75</v>
      </c>
    </row>
    <row r="16" spans="1:9" ht="15" customHeight="1" thickBot="1">
      <c r="A16" s="107" t="s">
        <v>14</v>
      </c>
      <c r="B16" s="106" t="s">
        <v>123</v>
      </c>
      <c r="C16" s="106"/>
      <c r="D16" s="106"/>
      <c r="E16" s="108"/>
      <c r="F16" s="129">
        <v>709</v>
      </c>
      <c r="G16" s="47"/>
      <c r="H16" s="136">
        <f>54.5+51+55+84+44.5+93+50.5+108+67.5+29.25</f>
        <v>637.25</v>
      </c>
      <c r="I16" s="137">
        <f>H12+H14</f>
        <v>513</v>
      </c>
    </row>
    <row r="17" spans="1:10" ht="15" customHeight="1" thickBot="1">
      <c r="A17" s="56" t="s">
        <v>54</v>
      </c>
      <c r="B17" s="96" t="s">
        <v>55</v>
      </c>
      <c r="C17" s="97"/>
      <c r="D17" s="97"/>
      <c r="E17" s="97"/>
      <c r="F17" s="57">
        <f>F18+F19+F20</f>
        <v>0</v>
      </c>
      <c r="G17" s="57">
        <f>G18+G19+G20</f>
        <v>0</v>
      </c>
      <c r="H17" s="57">
        <f>H18+H19+H20</f>
        <v>0</v>
      </c>
      <c r="I17">
        <v>8</v>
      </c>
      <c r="J17" s="138"/>
    </row>
    <row r="18" spans="1:9" ht="15" customHeight="1">
      <c r="A18" s="88" t="s">
        <v>12</v>
      </c>
      <c r="B18" s="98" t="s">
        <v>125</v>
      </c>
      <c r="C18" s="98"/>
      <c r="D18" s="98"/>
      <c r="E18" s="98"/>
      <c r="F18" s="128"/>
      <c r="G18" s="23"/>
      <c r="H18" s="134"/>
      <c r="I18" s="137">
        <f>I16-I17</f>
        <v>505</v>
      </c>
    </row>
    <row r="19" spans="1:8" ht="15" customHeight="1">
      <c r="A19" s="88" t="s">
        <v>14</v>
      </c>
      <c r="B19" s="98" t="s">
        <v>56</v>
      </c>
      <c r="C19" s="98"/>
      <c r="D19" s="98"/>
      <c r="E19" s="98"/>
      <c r="F19" s="128">
        <v>0</v>
      </c>
      <c r="G19" s="23">
        <v>0</v>
      </c>
      <c r="H19" s="134"/>
    </row>
    <row r="20" spans="1:8" ht="15" customHeight="1" thickBot="1">
      <c r="A20" s="88" t="s">
        <v>16</v>
      </c>
      <c r="B20" s="98" t="s">
        <v>57</v>
      </c>
      <c r="C20" s="98"/>
      <c r="D20" s="98"/>
      <c r="E20" s="98"/>
      <c r="F20" s="128"/>
      <c r="G20" s="23"/>
      <c r="H20" s="134"/>
    </row>
    <row r="21" spans="1:8" ht="15" customHeight="1" thickBot="1">
      <c r="A21" s="56" t="s">
        <v>58</v>
      </c>
      <c r="B21" s="96" t="s">
        <v>59</v>
      </c>
      <c r="C21" s="96"/>
      <c r="D21" s="97"/>
      <c r="E21" s="97"/>
      <c r="F21" s="57">
        <f>F9+F17</f>
        <v>1534</v>
      </c>
      <c r="G21" s="57">
        <f>G9+G17</f>
        <v>0</v>
      </c>
      <c r="H21" s="111">
        <f>H9+H17</f>
        <v>1189</v>
      </c>
    </row>
    <row r="22" spans="1:10" ht="15" customHeight="1" thickBot="1">
      <c r="A22" s="56" t="s">
        <v>60</v>
      </c>
      <c r="B22" s="96" t="s">
        <v>134</v>
      </c>
      <c r="C22" s="97"/>
      <c r="D22" s="97"/>
      <c r="E22" s="97"/>
      <c r="F22" s="57">
        <f>F23+F24+F25+F26+F27+F28</f>
        <v>1313</v>
      </c>
      <c r="G22" s="57">
        <f>G23+G24+G25+G26+G27+G28</f>
        <v>0</v>
      </c>
      <c r="H22" s="57">
        <f>H23+H24+H25+H26+H27+H28</f>
        <v>664</v>
      </c>
      <c r="J22" s="137">
        <v>29</v>
      </c>
    </row>
    <row r="23" spans="1:10" ht="15" customHeight="1">
      <c r="A23" s="88" t="s">
        <v>8</v>
      </c>
      <c r="B23" s="98" t="s">
        <v>61</v>
      </c>
      <c r="C23" s="98"/>
      <c r="D23" s="98"/>
      <c r="E23" s="98"/>
      <c r="F23" s="128">
        <v>86</v>
      </c>
      <c r="G23" s="23">
        <v>0</v>
      </c>
      <c r="H23" s="134">
        <v>31</v>
      </c>
      <c r="J23" s="137">
        <v>589</v>
      </c>
    </row>
    <row r="24" spans="1:10" ht="15" customHeight="1">
      <c r="A24" s="88" t="s">
        <v>10</v>
      </c>
      <c r="B24" s="98" t="s">
        <v>62</v>
      </c>
      <c r="C24" s="98"/>
      <c r="D24" s="98"/>
      <c r="E24" s="98"/>
      <c r="F24" s="128"/>
      <c r="G24" s="23"/>
      <c r="H24" s="134"/>
      <c r="J24">
        <v>120</v>
      </c>
    </row>
    <row r="25" spans="1:11" ht="15" customHeight="1">
      <c r="A25" s="88" t="s">
        <v>12</v>
      </c>
      <c r="B25" s="98" t="s">
        <v>63</v>
      </c>
      <c r="C25" s="98"/>
      <c r="D25" s="98"/>
      <c r="E25" s="98"/>
      <c r="F25" s="128"/>
      <c r="G25" s="23"/>
      <c r="H25" s="134"/>
      <c r="J25">
        <v>345</v>
      </c>
      <c r="K25" s="141"/>
    </row>
    <row r="26" spans="1:13" ht="15" customHeight="1">
      <c r="A26" s="88" t="s">
        <v>14</v>
      </c>
      <c r="B26" s="98" t="s">
        <v>64</v>
      </c>
      <c r="C26" s="98"/>
      <c r="D26" s="98"/>
      <c r="E26" s="98"/>
      <c r="F26" s="128">
        <v>485</v>
      </c>
      <c r="G26" s="23">
        <v>0</v>
      </c>
      <c r="H26" s="134">
        <v>120</v>
      </c>
      <c r="J26" s="137">
        <f>SUM(J22:J25)</f>
        <v>1083</v>
      </c>
      <c r="K26" t="s">
        <v>145</v>
      </c>
      <c r="M26" s="137"/>
    </row>
    <row r="27" spans="1:8" ht="15" customHeight="1">
      <c r="A27" s="88" t="s">
        <v>16</v>
      </c>
      <c r="B27" s="98" t="s">
        <v>65</v>
      </c>
      <c r="C27" s="98"/>
      <c r="D27" s="98"/>
      <c r="E27" s="98"/>
      <c r="F27" s="128"/>
      <c r="G27" s="23"/>
      <c r="H27" s="134"/>
    </row>
    <row r="28" spans="1:8" ht="15" customHeight="1" thickBot="1">
      <c r="A28" s="88" t="s">
        <v>18</v>
      </c>
      <c r="B28" s="98" t="s">
        <v>175</v>
      </c>
      <c r="C28" s="98"/>
      <c r="D28" s="98"/>
      <c r="E28" s="98"/>
      <c r="F28" s="128">
        <v>742</v>
      </c>
      <c r="G28" s="23"/>
      <c r="H28" s="130">
        <v>513</v>
      </c>
    </row>
    <row r="29" spans="1:8" ht="15" customHeight="1" thickBot="1">
      <c r="A29" s="56" t="s">
        <v>66</v>
      </c>
      <c r="B29" s="96" t="s">
        <v>133</v>
      </c>
      <c r="C29" s="97"/>
      <c r="D29" s="97"/>
      <c r="E29" s="97"/>
      <c r="F29" s="57">
        <f>F30+F31+F32+F33+F34+F35+F36</f>
        <v>0</v>
      </c>
      <c r="G29" s="57">
        <f>G30+G31+G32+G33+G34+G35+G36</f>
        <v>0</v>
      </c>
      <c r="H29" s="57">
        <f>H30+H31+H32+H33+H34+H35+H36</f>
        <v>0</v>
      </c>
    </row>
    <row r="30" spans="1:8" ht="15" customHeight="1">
      <c r="A30" s="88" t="s">
        <v>8</v>
      </c>
      <c r="B30" s="98" t="s">
        <v>127</v>
      </c>
      <c r="C30" s="98"/>
      <c r="D30" s="98"/>
      <c r="E30" s="98"/>
      <c r="F30" s="128"/>
      <c r="G30" s="23"/>
      <c r="H30" s="134"/>
    </row>
    <row r="31" spans="1:8" ht="15" customHeight="1">
      <c r="A31" s="88" t="s">
        <v>10</v>
      </c>
      <c r="B31" s="98" t="s">
        <v>128</v>
      </c>
      <c r="C31" s="98"/>
      <c r="D31" s="98"/>
      <c r="E31" s="98"/>
      <c r="F31" s="128"/>
      <c r="G31" s="23"/>
      <c r="H31" s="134"/>
    </row>
    <row r="32" spans="1:8" ht="15" customHeight="1">
      <c r="A32" s="88" t="s">
        <v>12</v>
      </c>
      <c r="B32" s="98" t="s">
        <v>129</v>
      </c>
      <c r="C32" s="98"/>
      <c r="D32" s="98"/>
      <c r="E32" s="98"/>
      <c r="F32" s="128"/>
      <c r="G32" s="23"/>
      <c r="H32" s="134"/>
    </row>
    <row r="33" spans="1:8" ht="15" customHeight="1">
      <c r="A33" s="88" t="s">
        <v>14</v>
      </c>
      <c r="B33" s="98" t="s">
        <v>130</v>
      </c>
      <c r="C33" s="98"/>
      <c r="D33" s="98"/>
      <c r="E33" s="98"/>
      <c r="F33" s="128"/>
      <c r="G33" s="23"/>
      <c r="H33" s="134"/>
    </row>
    <row r="34" spans="1:8" ht="15" customHeight="1">
      <c r="A34" s="88" t="s">
        <v>16</v>
      </c>
      <c r="B34" s="98" t="s">
        <v>131</v>
      </c>
      <c r="C34" s="98"/>
      <c r="D34" s="98"/>
      <c r="E34" s="98"/>
      <c r="F34" s="128"/>
      <c r="G34" s="23"/>
      <c r="H34" s="134"/>
    </row>
    <row r="35" spans="1:12" ht="15" customHeight="1">
      <c r="A35" s="88" t="s">
        <v>18</v>
      </c>
      <c r="B35" s="98" t="s">
        <v>132</v>
      </c>
      <c r="C35" s="98"/>
      <c r="D35" s="98"/>
      <c r="E35" s="98"/>
      <c r="F35" s="128"/>
      <c r="G35" s="23"/>
      <c r="H35" s="134"/>
      <c r="J35">
        <v>847</v>
      </c>
      <c r="L35" t="s">
        <v>146</v>
      </c>
    </row>
    <row r="36" spans="1:12" ht="15" customHeight="1" thickBot="1">
      <c r="A36" s="107" t="s">
        <v>20</v>
      </c>
      <c r="B36" s="110" t="s">
        <v>126</v>
      </c>
      <c r="C36" s="98"/>
      <c r="D36" s="98"/>
      <c r="E36" s="108"/>
      <c r="F36" s="129"/>
      <c r="G36" s="47"/>
      <c r="H36" s="109"/>
      <c r="J36">
        <v>29</v>
      </c>
      <c r="L36" t="s">
        <v>147</v>
      </c>
    </row>
    <row r="37" spans="1:12" ht="15" customHeight="1">
      <c r="A37" s="50" t="s">
        <v>60</v>
      </c>
      <c r="B37" s="99" t="s">
        <v>67</v>
      </c>
      <c r="C37" s="100"/>
      <c r="D37" s="100"/>
      <c r="E37" s="100"/>
      <c r="F37" s="53">
        <f>F22+F29</f>
        <v>1313</v>
      </c>
      <c r="G37" s="53">
        <f>G22+G29</f>
        <v>0</v>
      </c>
      <c r="H37" s="53">
        <f>H22+H29</f>
        <v>664</v>
      </c>
      <c r="J37">
        <v>589</v>
      </c>
      <c r="L37" t="s">
        <v>148</v>
      </c>
    </row>
    <row r="38" spans="1:8" ht="15" customHeight="1">
      <c r="A38" s="51" t="s">
        <v>68</v>
      </c>
      <c r="B38" s="101" t="s">
        <v>69</v>
      </c>
      <c r="C38" s="102"/>
      <c r="D38" s="102"/>
      <c r="E38" s="102"/>
      <c r="F38" s="54">
        <f>F21-F37</f>
        <v>221</v>
      </c>
      <c r="G38" s="54">
        <f>G21-G37</f>
        <v>0</v>
      </c>
      <c r="H38" s="54">
        <f>H21-H37</f>
        <v>525</v>
      </c>
    </row>
    <row r="39" spans="1:12" ht="15" customHeight="1">
      <c r="A39" s="51" t="s">
        <v>70</v>
      </c>
      <c r="B39" s="101" t="s">
        <v>71</v>
      </c>
      <c r="C39" s="102"/>
      <c r="D39" s="102"/>
      <c r="E39" s="102"/>
      <c r="F39" s="135">
        <v>0</v>
      </c>
      <c r="G39" s="54">
        <v>0</v>
      </c>
      <c r="H39" s="135">
        <v>0</v>
      </c>
      <c r="J39">
        <f>J35-J36-J37</f>
        <v>229</v>
      </c>
      <c r="L39" t="s">
        <v>149</v>
      </c>
    </row>
    <row r="40" spans="1:8" ht="15" customHeight="1" thickBot="1">
      <c r="A40" s="52" t="s">
        <v>72</v>
      </c>
      <c r="B40" s="103" t="s">
        <v>73</v>
      </c>
      <c r="C40" s="104"/>
      <c r="D40" s="104"/>
      <c r="E40" s="104"/>
      <c r="F40" s="55">
        <f>F38-F39</f>
        <v>221</v>
      </c>
      <c r="G40" s="55">
        <f>G38-G39</f>
        <v>0</v>
      </c>
      <c r="H40" s="55">
        <f>H38-H39</f>
        <v>525</v>
      </c>
    </row>
    <row r="41" ht="16.5" customHeight="1"/>
    <row r="43" spans="1:8" ht="12.75">
      <c r="A43" s="49" t="str">
        <f>ELŐLAP!A29</f>
        <v>Keltezés: Gyöngyös 2010. január 27.</v>
      </c>
      <c r="B43" s="49"/>
      <c r="C43" s="49"/>
      <c r="D43" s="14"/>
      <c r="E43" s="49"/>
      <c r="F43" s="49"/>
      <c r="G43" s="49"/>
      <c r="H43" s="49"/>
    </row>
    <row r="44" spans="1:5" ht="12.75">
      <c r="A44" s="14"/>
      <c r="B44" s="14"/>
      <c r="C44" s="14"/>
      <c r="D44" s="14"/>
      <c r="E44" t="s">
        <v>102</v>
      </c>
    </row>
  </sheetData>
  <sheetProtection/>
  <printOptions horizontalCentered="1" verticalCentered="1"/>
  <pageMargins left="0.4724409448818898" right="0.2362204724409449" top="0.7086614173228347" bottom="0.984251968503937" header="0.31496062992125984" footer="0.5118110236220472"/>
  <pageSetup horizontalDpi="300" verticalDpi="3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8"/>
  <sheetViews>
    <sheetView showGridLines="0" view="pageBreakPreview" zoomScaleSheetLayoutView="100" zoomScalePageLayoutView="0" workbookViewId="0" topLeftCell="A111">
      <selection activeCell="A118" sqref="A118"/>
    </sheetView>
  </sheetViews>
  <sheetFormatPr defaultColWidth="9.140625" defaultRowHeight="12.75"/>
  <cols>
    <col min="1" max="1" width="15.421875" style="0" customWidth="1"/>
    <col min="2" max="2" width="9.28125" style="0" customWidth="1"/>
    <col min="3" max="8" width="10.7109375" style="0" customWidth="1"/>
    <col min="9" max="9" width="12.00390625" style="0" customWidth="1"/>
    <col min="10" max="10" width="1.8515625" style="0" customWidth="1"/>
    <col min="11" max="11" width="0.71875" style="0" customWidth="1"/>
    <col min="12" max="12" width="0" style="0" hidden="1" customWidth="1"/>
    <col min="13" max="13" width="2.140625" style="0" customWidth="1"/>
  </cols>
  <sheetData>
    <row r="1" spans="1:8" ht="12.75">
      <c r="A1" s="143" t="s">
        <v>151</v>
      </c>
      <c r="B1" s="49"/>
      <c r="C1" s="49"/>
      <c r="D1" s="49"/>
      <c r="E1" s="49"/>
      <c r="F1" s="49"/>
      <c r="G1" s="49"/>
      <c r="H1" s="49"/>
    </row>
    <row r="2" spans="1:8" ht="12.75">
      <c r="A2" s="144"/>
      <c r="H2" s="14"/>
    </row>
    <row r="3" spans="1:8" ht="12.75">
      <c r="A3" s="143" t="s">
        <v>152</v>
      </c>
      <c r="B3" s="49"/>
      <c r="C3" s="49"/>
      <c r="D3" s="49"/>
      <c r="E3" s="49"/>
      <c r="F3" s="49"/>
      <c r="G3" s="49"/>
      <c r="H3" s="49"/>
    </row>
    <row r="4" ht="12.75">
      <c r="A4" s="144"/>
    </row>
    <row r="5" spans="1:8" ht="12.75">
      <c r="A5" s="143" t="s">
        <v>153</v>
      </c>
      <c r="B5" s="49"/>
      <c r="C5" s="49"/>
      <c r="D5" s="49"/>
      <c r="E5" s="49"/>
      <c r="F5" s="49"/>
      <c r="G5" s="49"/>
      <c r="H5" s="49"/>
    </row>
    <row r="7" ht="12.75">
      <c r="A7" t="s">
        <v>138</v>
      </c>
    </row>
    <row r="8" spans="4:9" ht="12.75">
      <c r="D8" s="147" t="s">
        <v>48</v>
      </c>
      <c r="E8" s="147"/>
      <c r="F8" s="147"/>
      <c r="G8" s="147" t="s">
        <v>186</v>
      </c>
      <c r="H8" s="147"/>
      <c r="I8" s="147"/>
    </row>
    <row r="9" spans="1:9" ht="12.75">
      <c r="A9" s="26" t="s">
        <v>74</v>
      </c>
      <c r="B9" s="25"/>
      <c r="C9" s="27"/>
      <c r="D9" s="26" t="s">
        <v>81</v>
      </c>
      <c r="E9" s="25"/>
      <c r="F9" s="27"/>
      <c r="G9" s="26" t="s">
        <v>81</v>
      </c>
      <c r="H9" s="25"/>
      <c r="I9" s="27"/>
    </row>
    <row r="10" spans="1:9" ht="12.75">
      <c r="A10" s="26" t="s">
        <v>75</v>
      </c>
      <c r="B10" s="25"/>
      <c r="C10" s="27"/>
      <c r="D10" s="119"/>
      <c r="E10" s="122" t="s">
        <v>171</v>
      </c>
      <c r="F10" s="121"/>
      <c r="G10" s="119" t="s">
        <v>185</v>
      </c>
      <c r="H10" s="122"/>
      <c r="I10" s="121"/>
    </row>
    <row r="11" spans="1:9" ht="12.75">
      <c r="A11" s="26" t="s">
        <v>76</v>
      </c>
      <c r="B11" s="25"/>
      <c r="C11" s="27"/>
      <c r="D11" s="123" t="s">
        <v>154</v>
      </c>
      <c r="E11" s="122"/>
      <c r="F11" s="121"/>
      <c r="G11" s="123" t="s">
        <v>188</v>
      </c>
      <c r="H11" s="122"/>
      <c r="I11" s="121"/>
    </row>
    <row r="12" spans="1:9" ht="12.75">
      <c r="A12" s="26" t="s">
        <v>77</v>
      </c>
      <c r="B12" s="25"/>
      <c r="C12" s="27"/>
      <c r="D12" s="123" t="s">
        <v>101</v>
      </c>
      <c r="E12" s="122"/>
      <c r="F12" s="121"/>
      <c r="G12" s="123" t="s">
        <v>101</v>
      </c>
      <c r="H12" s="122"/>
      <c r="I12" s="121"/>
    </row>
    <row r="13" spans="1:9" ht="12.75">
      <c r="A13" s="26" t="s">
        <v>78</v>
      </c>
      <c r="B13" s="25"/>
      <c r="C13" s="27"/>
      <c r="D13" s="123" t="s">
        <v>155</v>
      </c>
      <c r="E13" s="122"/>
      <c r="F13" s="121"/>
      <c r="G13" s="123" t="s">
        <v>187</v>
      </c>
      <c r="H13" s="122"/>
      <c r="I13" s="121"/>
    </row>
    <row r="14" spans="1:9" ht="12.75">
      <c r="A14" s="26" t="s">
        <v>79</v>
      </c>
      <c r="B14" s="25"/>
      <c r="C14" s="27"/>
      <c r="D14" s="123" t="s">
        <v>190</v>
      </c>
      <c r="E14" s="122"/>
      <c r="F14" s="121"/>
      <c r="G14" s="123" t="s">
        <v>189</v>
      </c>
      <c r="H14" s="122"/>
      <c r="I14" s="121"/>
    </row>
    <row r="16" spans="1:3" ht="12.75">
      <c r="A16" t="s">
        <v>80</v>
      </c>
      <c r="C16" s="118" t="s">
        <v>163</v>
      </c>
    </row>
    <row r="18" spans="3:5" ht="12.75">
      <c r="C18" t="s">
        <v>109</v>
      </c>
      <c r="E18" t="s">
        <v>159</v>
      </c>
    </row>
    <row r="19" ht="12.75">
      <c r="D19" t="s">
        <v>158</v>
      </c>
    </row>
    <row r="21" spans="3:6" ht="12.75">
      <c r="C21" s="118" t="s">
        <v>160</v>
      </c>
      <c r="F21" t="s">
        <v>161</v>
      </c>
    </row>
    <row r="22" ht="12.75">
      <c r="D22" t="s">
        <v>162</v>
      </c>
    </row>
    <row r="24" spans="3:5" ht="12.75">
      <c r="C24" t="s">
        <v>164</v>
      </c>
      <c r="E24" t="s">
        <v>165</v>
      </c>
    </row>
    <row r="26" ht="12.75">
      <c r="A26" t="s">
        <v>166</v>
      </c>
    </row>
    <row r="28" spans="1:9" ht="12.75">
      <c r="A28" s="26" t="s">
        <v>74</v>
      </c>
      <c r="B28" s="25"/>
      <c r="C28" s="27"/>
      <c r="D28" s="26" t="s">
        <v>167</v>
      </c>
      <c r="E28" s="25"/>
      <c r="F28" s="25"/>
      <c r="G28" s="25"/>
      <c r="H28" s="25"/>
      <c r="I28" s="27"/>
    </row>
    <row r="29" spans="1:9" ht="12.75">
      <c r="A29" s="26" t="s">
        <v>75</v>
      </c>
      <c r="B29" s="25"/>
      <c r="C29" s="27"/>
      <c r="D29" s="119"/>
      <c r="E29" s="122" t="s">
        <v>168</v>
      </c>
      <c r="F29" s="122"/>
      <c r="G29" s="145"/>
      <c r="H29" s="122"/>
      <c r="I29" s="121"/>
    </row>
    <row r="30" spans="1:9" ht="12.75">
      <c r="A30" s="26" t="s">
        <v>76</v>
      </c>
      <c r="B30" s="25"/>
      <c r="C30" s="27"/>
      <c r="D30" s="123"/>
      <c r="E30" s="122"/>
      <c r="F30" s="122"/>
      <c r="G30" s="122"/>
      <c r="H30" s="122"/>
      <c r="I30" s="121"/>
    </row>
    <row r="31" spans="1:9" ht="12.75">
      <c r="A31" s="26" t="s">
        <v>77</v>
      </c>
      <c r="B31" s="25"/>
      <c r="C31" s="27"/>
      <c r="D31" s="123" t="s">
        <v>172</v>
      </c>
      <c r="E31" s="122"/>
      <c r="F31" s="122"/>
      <c r="G31" s="122"/>
      <c r="H31" s="122"/>
      <c r="I31" s="121"/>
    </row>
    <row r="32" spans="1:9" ht="12.75">
      <c r="A32" s="26" t="s">
        <v>78</v>
      </c>
      <c r="B32" s="25"/>
      <c r="C32" s="27"/>
      <c r="D32" s="123" t="s">
        <v>174</v>
      </c>
      <c r="E32" s="122"/>
      <c r="F32" s="122"/>
      <c r="G32" s="122"/>
      <c r="H32" s="122"/>
      <c r="I32" s="121"/>
    </row>
    <row r="33" spans="1:9" ht="12.75">
      <c r="A33" s="26" t="s">
        <v>79</v>
      </c>
      <c r="B33" s="25"/>
      <c r="C33" s="27"/>
      <c r="D33" s="123" t="s">
        <v>173</v>
      </c>
      <c r="E33" s="122"/>
      <c r="F33" s="117"/>
      <c r="G33" s="117"/>
      <c r="H33" s="122"/>
      <c r="I33" s="121"/>
    </row>
    <row r="35" spans="1:3" ht="12.75">
      <c r="A35" t="s">
        <v>80</v>
      </c>
      <c r="C35" s="118" t="s">
        <v>176</v>
      </c>
    </row>
    <row r="36" ht="12.75">
      <c r="D36" s="118" t="s">
        <v>177</v>
      </c>
    </row>
    <row r="38" ht="12.75">
      <c r="C38" s="118" t="s">
        <v>170</v>
      </c>
    </row>
    <row r="39" ht="12.75">
      <c r="D39" t="s">
        <v>169</v>
      </c>
    </row>
    <row r="41" ht="12.75">
      <c r="A41" t="s">
        <v>180</v>
      </c>
    </row>
    <row r="42" spans="5:8" ht="12.75">
      <c r="E42" t="s">
        <v>139</v>
      </c>
      <c r="H42" t="s">
        <v>140</v>
      </c>
    </row>
    <row r="44" spans="1:9" ht="12.75">
      <c r="A44" s="26" t="s">
        <v>74</v>
      </c>
      <c r="B44" s="25"/>
      <c r="C44" s="27"/>
      <c r="D44" s="26"/>
      <c r="E44" s="25"/>
      <c r="F44" s="27"/>
      <c r="G44" s="26"/>
      <c r="H44" s="25"/>
      <c r="I44" s="27"/>
    </row>
    <row r="45" spans="1:9" ht="12.75">
      <c r="A45" s="26" t="s">
        <v>75</v>
      </c>
      <c r="B45" s="25"/>
      <c r="C45" s="27"/>
      <c r="D45" s="119"/>
      <c r="E45" s="120"/>
      <c r="F45" s="121"/>
      <c r="G45" s="119"/>
      <c r="H45" s="122"/>
      <c r="I45" s="121"/>
    </row>
    <row r="46" spans="1:14" ht="15">
      <c r="A46" s="26" t="s">
        <v>76</v>
      </c>
      <c r="B46" s="25"/>
      <c r="C46" s="27"/>
      <c r="D46" s="123"/>
      <c r="E46" s="124"/>
      <c r="F46" s="121"/>
      <c r="G46" s="123"/>
      <c r="H46" s="122"/>
      <c r="I46" s="121"/>
      <c r="N46" s="142" t="s">
        <v>142</v>
      </c>
    </row>
    <row r="47" spans="1:9" ht="12.75">
      <c r="A47" s="26" t="s">
        <v>77</v>
      </c>
      <c r="B47" s="25"/>
      <c r="C47" s="27"/>
      <c r="D47" s="123"/>
      <c r="E47" s="122"/>
      <c r="F47" s="121"/>
      <c r="G47" s="123"/>
      <c r="H47" s="122"/>
      <c r="I47" s="121"/>
    </row>
    <row r="48" spans="1:9" ht="12.75">
      <c r="A48" s="26" t="s">
        <v>78</v>
      </c>
      <c r="B48" s="25"/>
      <c r="C48" s="27"/>
      <c r="D48" s="123"/>
      <c r="E48" s="125"/>
      <c r="F48" s="121"/>
      <c r="G48" s="123"/>
      <c r="H48" s="122"/>
      <c r="I48" s="121"/>
    </row>
    <row r="49" spans="1:9" ht="12.75">
      <c r="A49" s="26" t="s">
        <v>79</v>
      </c>
      <c r="B49" s="25"/>
      <c r="C49" s="27"/>
      <c r="D49" s="123"/>
      <c r="E49" s="125"/>
      <c r="F49" s="121"/>
      <c r="G49" s="123"/>
      <c r="H49" s="122"/>
      <c r="I49" s="121"/>
    </row>
    <row r="50" ht="12.75">
      <c r="A50" t="s">
        <v>80</v>
      </c>
    </row>
    <row r="51" ht="12.75">
      <c r="C51" t="s">
        <v>157</v>
      </c>
    </row>
    <row r="55" ht="12.75">
      <c r="A55" t="s">
        <v>181</v>
      </c>
    </row>
    <row r="56" ht="13.5" thickBot="1"/>
    <row r="57" spans="1:8" ht="13.5" thickBot="1">
      <c r="A57" s="58" t="s">
        <v>82</v>
      </c>
      <c r="B57" s="59"/>
      <c r="C57" s="62" t="s">
        <v>83</v>
      </c>
      <c r="D57" s="62" t="s">
        <v>110</v>
      </c>
      <c r="E57" s="58" t="s">
        <v>84</v>
      </c>
      <c r="F57" s="59"/>
      <c r="G57" s="58" t="s">
        <v>85</v>
      </c>
      <c r="H57" s="59"/>
    </row>
    <row r="58" spans="1:8" ht="13.5" thickBot="1">
      <c r="A58" s="60"/>
      <c r="B58" s="61"/>
      <c r="C58" s="63" t="s">
        <v>86</v>
      </c>
      <c r="D58" s="63" t="s">
        <v>86</v>
      </c>
      <c r="E58" s="93" t="s">
        <v>87</v>
      </c>
      <c r="F58" s="93" t="s">
        <v>88</v>
      </c>
      <c r="G58" s="93" t="s">
        <v>87</v>
      </c>
      <c r="H58" s="93" t="s">
        <v>88</v>
      </c>
    </row>
    <row r="59" spans="1:8" ht="12.75" customHeight="1">
      <c r="A59" s="71" t="s">
        <v>89</v>
      </c>
      <c r="B59" s="67"/>
      <c r="C59" s="23">
        <f>Mérleg!G23</f>
        <v>939</v>
      </c>
      <c r="D59" s="24">
        <f>Mérleg!I23</f>
        <v>1464</v>
      </c>
      <c r="E59" s="68"/>
      <c r="F59" s="24">
        <f>C59-D59</f>
        <v>-525</v>
      </c>
      <c r="G59" s="89"/>
      <c r="H59" s="44">
        <f>ROUND(D59/C59,3)</f>
        <v>1.559</v>
      </c>
    </row>
    <row r="60" spans="1:8" ht="12.75" customHeight="1">
      <c r="A60" s="72" t="s">
        <v>90</v>
      </c>
      <c r="B60" s="64"/>
      <c r="C60" s="68">
        <v>0</v>
      </c>
      <c r="D60" s="68">
        <v>0</v>
      </c>
      <c r="E60" s="68">
        <v>0</v>
      </c>
      <c r="F60" s="68"/>
      <c r="G60" s="68"/>
      <c r="H60" s="73"/>
    </row>
    <row r="61" spans="1:8" ht="12.75" customHeight="1">
      <c r="A61" s="74" t="s">
        <v>91</v>
      </c>
      <c r="B61" s="65"/>
      <c r="C61" s="69">
        <v>0</v>
      </c>
      <c r="D61" s="69">
        <v>0</v>
      </c>
      <c r="E61" s="69"/>
      <c r="F61" s="69"/>
      <c r="G61" s="69"/>
      <c r="H61" s="75"/>
    </row>
    <row r="62" spans="1:8" ht="12.75">
      <c r="A62" s="76" t="s">
        <v>92</v>
      </c>
      <c r="B62" s="66"/>
      <c r="C62" s="70">
        <v>0</v>
      </c>
      <c r="D62" s="70">
        <v>0</v>
      </c>
      <c r="E62" s="70"/>
      <c r="F62" s="70"/>
      <c r="G62" s="70"/>
      <c r="H62" s="77"/>
    </row>
    <row r="63" spans="1:8" ht="12.75">
      <c r="A63" s="72" t="s">
        <v>93</v>
      </c>
      <c r="B63" s="64"/>
      <c r="C63" s="68">
        <f>Mérleg!G25</f>
        <v>718</v>
      </c>
      <c r="D63" s="113">
        <f>Mérleg!I25</f>
        <v>939</v>
      </c>
      <c r="E63" s="68"/>
      <c r="F63" s="113">
        <f>-C63+D63</f>
        <v>221</v>
      </c>
      <c r="G63" s="91">
        <f>ROUND((D63/C63),0)</f>
        <v>1</v>
      </c>
      <c r="H63" s="91">
        <f>ROUND((C63/D63*100),3)</f>
        <v>76.464</v>
      </c>
    </row>
    <row r="64" spans="1:8" ht="12.75">
      <c r="A64" s="74" t="s">
        <v>91</v>
      </c>
      <c r="B64" s="65"/>
      <c r="C64" s="114"/>
      <c r="D64" s="114"/>
      <c r="E64" s="69"/>
      <c r="F64" s="69"/>
      <c r="G64" s="69"/>
      <c r="H64" s="75"/>
    </row>
    <row r="65" spans="1:8" ht="12.75">
      <c r="A65" s="76" t="s">
        <v>92</v>
      </c>
      <c r="B65" s="66"/>
      <c r="C65" s="116"/>
      <c r="D65" s="116"/>
      <c r="E65" s="70"/>
      <c r="F65" s="70"/>
      <c r="G65" s="70"/>
      <c r="H65" s="77"/>
    </row>
    <row r="66" spans="1:8" ht="25.5">
      <c r="A66" s="72" t="s">
        <v>94</v>
      </c>
      <c r="B66" s="64"/>
      <c r="C66" s="68">
        <f>Mérleg!G26</f>
        <v>221</v>
      </c>
      <c r="D66" s="68">
        <f>Mérleg!I26</f>
        <v>525</v>
      </c>
      <c r="E66" s="68">
        <f>-D66+C66</f>
        <v>-304</v>
      </c>
      <c r="F66" s="68"/>
      <c r="G66" s="92">
        <f>ROUND((D66/-C66)*100,0)</f>
        <v>-238</v>
      </c>
      <c r="H66" s="90"/>
    </row>
    <row r="67" spans="1:8" ht="12.75">
      <c r="A67" s="74" t="s">
        <v>91</v>
      </c>
      <c r="B67" s="65"/>
      <c r="C67" s="114"/>
      <c r="D67" s="114"/>
      <c r="E67" s="69"/>
      <c r="F67" s="69"/>
      <c r="G67" s="69"/>
      <c r="H67" s="75"/>
    </row>
    <row r="68" spans="1:8" ht="13.5" thickBot="1">
      <c r="A68" s="78" t="s">
        <v>92</v>
      </c>
      <c r="B68" s="79"/>
      <c r="C68" s="115"/>
      <c r="D68" s="115"/>
      <c r="E68" s="20"/>
      <c r="F68" s="20"/>
      <c r="G68" s="20"/>
      <c r="H68" s="80"/>
    </row>
    <row r="69" spans="1:8" ht="9.75" customHeight="1">
      <c r="A69" s="85"/>
      <c r="B69" s="86"/>
      <c r="C69" s="14"/>
      <c r="D69" s="14"/>
      <c r="E69" s="14"/>
      <c r="F69" s="14"/>
      <c r="G69" s="14"/>
      <c r="H69" s="14"/>
    </row>
    <row r="70" spans="1:110" s="14" customFormat="1" ht="14.25" customHeight="1">
      <c r="A70" s="117" t="str">
        <f>ELŐLAP!A29</f>
        <v>Keltezés: Gyöngyös 2010. január 27.</v>
      </c>
      <c r="B70" s="49"/>
      <c r="C70" s="49"/>
      <c r="E70" s="49"/>
      <c r="F70" s="49"/>
      <c r="G70" s="49"/>
      <c r="H70" s="49"/>
      <c r="V70" s="14" t="s">
        <v>95</v>
      </c>
      <c r="AD70" s="14" t="s">
        <v>95</v>
      </c>
      <c r="AL70" s="14" t="s">
        <v>95</v>
      </c>
      <c r="AT70" s="14" t="s">
        <v>95</v>
      </c>
      <c r="BB70" s="14" t="s">
        <v>95</v>
      </c>
      <c r="BJ70" s="14" t="s">
        <v>95</v>
      </c>
      <c r="BR70" s="14" t="s">
        <v>95</v>
      </c>
      <c r="BZ70" s="14" t="s">
        <v>95</v>
      </c>
      <c r="CH70" s="14" t="s">
        <v>95</v>
      </c>
      <c r="CP70" s="14" t="s">
        <v>95</v>
      </c>
      <c r="CX70" s="14" t="s">
        <v>95</v>
      </c>
      <c r="DF70" s="14" t="s">
        <v>95</v>
      </c>
    </row>
    <row r="71" spans="5:8" s="14" customFormat="1" ht="12.75" customHeight="1">
      <c r="E71" t="s">
        <v>102</v>
      </c>
      <c r="F71"/>
      <c r="G71"/>
      <c r="H71"/>
    </row>
    <row r="72" spans="1:8" s="14" customFormat="1" ht="12.75">
      <c r="A72" s="143" t="s">
        <v>151</v>
      </c>
      <c r="B72" s="49"/>
      <c r="C72" s="49"/>
      <c r="D72" s="49"/>
      <c r="E72" s="49"/>
      <c r="F72" s="49"/>
      <c r="G72" s="49"/>
      <c r="H72" s="49"/>
    </row>
    <row r="73" spans="1:8" ht="12.75">
      <c r="A73" s="144"/>
      <c r="H73" s="14"/>
    </row>
    <row r="74" spans="1:8" ht="12.75">
      <c r="A74" s="143" t="s">
        <v>152</v>
      </c>
      <c r="B74" s="49"/>
      <c r="C74" s="49"/>
      <c r="D74" s="49"/>
      <c r="E74" s="49"/>
      <c r="F74" s="49"/>
      <c r="G74" s="49"/>
      <c r="H74" s="49"/>
    </row>
    <row r="75" ht="12.75">
      <c r="A75" s="144"/>
    </row>
    <row r="76" spans="1:8" ht="12.75">
      <c r="A76" s="143" t="str">
        <f>A5</f>
        <v>KÖZHASZNÚ SZERVEZET CÍME: 3200 GYÖNGYÖS Batthyány Lajos tér 24.</v>
      </c>
      <c r="B76" s="49"/>
      <c r="C76" s="49"/>
      <c r="D76" s="49"/>
      <c r="E76" s="49"/>
      <c r="F76" s="49"/>
      <c r="G76" s="49"/>
      <c r="H76" s="49"/>
    </row>
    <row r="79" ht="12.75">
      <c r="A79" t="s">
        <v>182</v>
      </c>
    </row>
    <row r="80" spans="1:9" ht="12.75">
      <c r="A80" s="126" t="s">
        <v>141</v>
      </c>
      <c r="B80" s="126"/>
      <c r="C80" s="126"/>
      <c r="D80" s="126"/>
      <c r="E80" s="126"/>
      <c r="F80" s="126"/>
      <c r="G80" s="126"/>
      <c r="H80" s="126"/>
      <c r="I80" s="126"/>
    </row>
    <row r="81" spans="1:9" ht="12.75">
      <c r="A81" s="126" t="s">
        <v>136</v>
      </c>
      <c r="B81" s="126"/>
      <c r="C81" s="126"/>
      <c r="D81" s="126"/>
      <c r="E81" s="126"/>
      <c r="F81" s="126" t="s">
        <v>137</v>
      </c>
      <c r="G81" s="126"/>
      <c r="H81" s="126"/>
      <c r="I81" s="126"/>
    </row>
    <row r="82" spans="1:9" ht="12.75">
      <c r="A82" s="126"/>
      <c r="B82" s="126"/>
      <c r="C82" s="126"/>
      <c r="D82" s="126"/>
      <c r="E82" s="126"/>
      <c r="F82" s="126"/>
      <c r="G82" s="127"/>
      <c r="H82" s="126"/>
      <c r="I82" s="126"/>
    </row>
    <row r="83" spans="1:9" ht="12.75">
      <c r="A83" s="126"/>
      <c r="B83" s="126" t="s">
        <v>178</v>
      </c>
      <c r="C83" s="126"/>
      <c r="D83" s="126"/>
      <c r="E83" s="126"/>
      <c r="F83" s="126"/>
      <c r="G83" s="127"/>
      <c r="H83" s="126"/>
      <c r="I83" s="126"/>
    </row>
    <row r="84" spans="1:9" ht="12.75">
      <c r="A84" s="126"/>
      <c r="B84" s="126"/>
      <c r="C84" s="126"/>
      <c r="D84" s="126"/>
      <c r="E84" s="126"/>
      <c r="F84" s="126"/>
      <c r="G84" s="127"/>
      <c r="H84" s="126"/>
      <c r="I84" s="126"/>
    </row>
    <row r="85" spans="1:9" ht="12.75">
      <c r="A85" s="126"/>
      <c r="B85" s="126"/>
      <c r="C85" s="126"/>
      <c r="D85" s="126"/>
      <c r="E85" s="126"/>
      <c r="F85" s="126"/>
      <c r="G85" s="127"/>
      <c r="H85" s="126"/>
      <c r="I85" s="126"/>
    </row>
    <row r="86" spans="1:9" ht="12.75">
      <c r="A86" s="126"/>
      <c r="B86" s="126"/>
      <c r="C86" s="126"/>
      <c r="D86" s="126"/>
      <c r="E86" s="126"/>
      <c r="F86" s="126"/>
      <c r="G86" s="127"/>
      <c r="H86" s="126"/>
      <c r="I86" s="126"/>
    </row>
    <row r="87" spans="1:9" ht="12.75">
      <c r="A87" s="126"/>
      <c r="B87" s="126"/>
      <c r="C87" s="126"/>
      <c r="D87" s="126"/>
      <c r="E87" s="126"/>
      <c r="F87" s="126"/>
      <c r="G87" s="127"/>
      <c r="H87" s="126"/>
      <c r="I87" s="126"/>
    </row>
    <row r="88" spans="1:9" ht="12.75">
      <c r="A88" s="126"/>
      <c r="B88" s="126"/>
      <c r="C88" s="126"/>
      <c r="D88" s="126"/>
      <c r="E88" s="126"/>
      <c r="F88" s="126"/>
      <c r="G88" s="126"/>
      <c r="H88" s="126"/>
      <c r="I88" s="126"/>
    </row>
    <row r="89" spans="1:9" ht="12.75">
      <c r="A89" s="126"/>
      <c r="B89" s="126"/>
      <c r="C89" s="126"/>
      <c r="D89" s="126"/>
      <c r="E89" s="126"/>
      <c r="F89" s="126"/>
      <c r="G89" s="126"/>
      <c r="H89" s="126"/>
      <c r="I89" s="126"/>
    </row>
    <row r="90" ht="12.75">
      <c r="A90" t="s">
        <v>183</v>
      </c>
    </row>
    <row r="92" ht="12.75">
      <c r="A92" t="s">
        <v>184</v>
      </c>
    </row>
    <row r="93" ht="12.75">
      <c r="A93" t="s">
        <v>96</v>
      </c>
    </row>
    <row r="95" spans="2:8" ht="12.75">
      <c r="B95" s="94" t="s">
        <v>111</v>
      </c>
      <c r="C95" s="94"/>
      <c r="D95" s="94"/>
      <c r="E95" s="94"/>
      <c r="F95" s="94"/>
      <c r="G95" s="94"/>
      <c r="H95" s="94"/>
    </row>
    <row r="96" spans="2:8" ht="12.75">
      <c r="B96" s="94" t="s">
        <v>112</v>
      </c>
      <c r="C96" s="94"/>
      <c r="D96" s="94"/>
      <c r="E96" s="94"/>
      <c r="F96" s="94"/>
      <c r="G96" s="94"/>
      <c r="H96" s="94"/>
    </row>
    <row r="97" spans="2:8" ht="12.75">
      <c r="B97" s="94" t="s">
        <v>113</v>
      </c>
      <c r="C97" s="94"/>
      <c r="D97" s="94"/>
      <c r="E97" s="94"/>
      <c r="F97" s="94"/>
      <c r="G97" s="94"/>
      <c r="H97" s="94"/>
    </row>
    <row r="98" spans="2:8" ht="12.75">
      <c r="B98" s="94" t="s">
        <v>114</v>
      </c>
      <c r="C98" s="94"/>
      <c r="D98" s="94"/>
      <c r="E98" s="94"/>
      <c r="F98" s="94"/>
      <c r="G98" s="94"/>
      <c r="H98" s="94"/>
    </row>
    <row r="99" spans="2:8" ht="12.75">
      <c r="B99" s="94"/>
      <c r="C99" s="94"/>
      <c r="D99" s="94"/>
      <c r="E99" s="94"/>
      <c r="F99" s="94"/>
      <c r="G99" s="94"/>
      <c r="H99" s="94"/>
    </row>
    <row r="100" spans="2:8" ht="12.75">
      <c r="B100" s="94" t="s">
        <v>107</v>
      </c>
      <c r="C100" s="94"/>
      <c r="D100" s="94"/>
      <c r="E100" s="94"/>
      <c r="F100" s="94"/>
      <c r="G100" s="94"/>
      <c r="H100" s="94"/>
    </row>
    <row r="101" spans="2:8" ht="12.75">
      <c r="B101" s="94" t="s">
        <v>103</v>
      </c>
      <c r="C101" s="94"/>
      <c r="D101" s="94"/>
      <c r="E101" s="94"/>
      <c r="F101" s="94"/>
      <c r="G101" s="94"/>
      <c r="H101" s="94"/>
    </row>
    <row r="102" spans="2:8" ht="12.75">
      <c r="B102" s="94" t="s">
        <v>104</v>
      </c>
      <c r="C102" s="94"/>
      <c r="D102" s="94"/>
      <c r="E102" s="94"/>
      <c r="F102" s="94"/>
      <c r="G102" s="94"/>
      <c r="H102" s="94"/>
    </row>
    <row r="103" spans="2:8" ht="12.75">
      <c r="B103" s="94" t="s">
        <v>105</v>
      </c>
      <c r="C103" s="94"/>
      <c r="D103" s="94"/>
      <c r="E103" s="94"/>
      <c r="F103" s="94"/>
      <c r="G103" s="94"/>
      <c r="H103" s="94"/>
    </row>
    <row r="104" spans="2:8" ht="12.75">
      <c r="B104" s="94" t="s">
        <v>106</v>
      </c>
      <c r="C104" s="94"/>
      <c r="D104" s="94"/>
      <c r="E104" s="94"/>
      <c r="F104" s="94"/>
      <c r="G104" s="94"/>
      <c r="H104" s="94"/>
    </row>
    <row r="105" spans="2:8" ht="12.75">
      <c r="B105" s="94" t="s">
        <v>116</v>
      </c>
      <c r="C105" s="94"/>
      <c r="D105" s="94"/>
      <c r="E105" s="94"/>
      <c r="F105" s="94"/>
      <c r="G105" s="94"/>
      <c r="H105" s="94"/>
    </row>
    <row r="106" spans="2:8" ht="12.75">
      <c r="B106" s="94" t="s">
        <v>115</v>
      </c>
      <c r="C106" s="94"/>
      <c r="D106" s="94"/>
      <c r="E106" s="94"/>
      <c r="F106" s="94"/>
      <c r="G106" s="94"/>
      <c r="H106" s="94"/>
    </row>
    <row r="107" spans="2:8" ht="12.75">
      <c r="B107" s="94" t="s">
        <v>117</v>
      </c>
      <c r="C107" s="94"/>
      <c r="D107" s="94"/>
      <c r="E107" s="94"/>
      <c r="F107" s="94"/>
      <c r="G107" s="94"/>
      <c r="H107" s="94"/>
    </row>
    <row r="108" spans="2:8" ht="12.75">
      <c r="B108" s="94"/>
      <c r="C108" s="94"/>
      <c r="D108" s="94"/>
      <c r="E108" s="94"/>
      <c r="F108" s="94"/>
      <c r="G108" s="94"/>
      <c r="H108" s="94"/>
    </row>
    <row r="109" spans="2:8" ht="12.75">
      <c r="B109" s="94"/>
      <c r="C109" s="94"/>
      <c r="D109" s="94"/>
      <c r="E109" s="94"/>
      <c r="F109" s="94"/>
      <c r="G109" s="94"/>
      <c r="H109" s="94"/>
    </row>
    <row r="110" spans="2:8" ht="12.75">
      <c r="B110" s="94"/>
      <c r="C110" s="94"/>
      <c r="D110" s="94"/>
      <c r="E110" s="94"/>
      <c r="F110" s="94"/>
      <c r="G110" s="94"/>
      <c r="H110" s="94"/>
    </row>
    <row r="113" ht="12.75">
      <c r="A113" t="s">
        <v>108</v>
      </c>
    </row>
    <row r="117" spans="1:8" ht="12.75">
      <c r="A117" s="49" t="str">
        <f>ELŐLAP!A29</f>
        <v>Keltezés: Gyöngyös 2010. január 27.</v>
      </c>
      <c r="B117" s="49"/>
      <c r="C117" s="49"/>
      <c r="D117" s="14"/>
      <c r="E117" s="49"/>
      <c r="F117" s="49"/>
      <c r="G117" s="49"/>
      <c r="H117" s="49"/>
    </row>
    <row r="118" spans="1:5" ht="12.75">
      <c r="A118" s="14"/>
      <c r="B118" s="14"/>
      <c r="C118" s="14"/>
      <c r="D118" s="14"/>
      <c r="E118" t="s">
        <v>102</v>
      </c>
    </row>
    <row r="133" ht="3.75" customHeight="1"/>
  </sheetData>
  <sheetProtection/>
  <mergeCells count="2">
    <mergeCell ref="D8:F8"/>
    <mergeCell ref="G8:I8"/>
  </mergeCells>
  <printOptions horizontalCentered="1" verticalCentered="1"/>
  <pageMargins left="0.7086614173228347" right="0.2362204724409449" top="0.984251968503937" bottom="1.6929133858267718" header="0.4724409448818898" footer="0.5118110236220472"/>
  <pageSetup fitToHeight="2" horizontalDpi="300" verticalDpi="300" orientation="portrait" paperSize="9" scale="72" r:id="rId1"/>
  <headerFooter alignWithMargins="0">
    <oddHeader>&amp;R
</oddHead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>
    <row r="1" spans="1:8" ht="12.75">
      <c r="A1" s="49" t="s">
        <v>99</v>
      </c>
      <c r="B1" s="49"/>
      <c r="C1" s="49"/>
      <c r="D1" s="49"/>
      <c r="E1" s="49"/>
      <c r="F1" s="49"/>
      <c r="G1" s="49"/>
      <c r="H1" s="49"/>
    </row>
    <row r="2" ht="12.75">
      <c r="H2" s="14"/>
    </row>
    <row r="3" spans="1:8" ht="12.75">
      <c r="A3" s="49" t="s">
        <v>98</v>
      </c>
      <c r="B3" s="49"/>
      <c r="C3" s="49"/>
      <c r="D3" s="49"/>
      <c r="E3" s="49"/>
      <c r="F3" s="49"/>
      <c r="G3" s="49"/>
      <c r="H3" s="49"/>
    </row>
    <row r="5" spans="1:8" ht="12.75">
      <c r="A5" s="49" t="s">
        <v>150</v>
      </c>
      <c r="B5" s="49"/>
      <c r="C5" s="49"/>
      <c r="D5" s="49"/>
      <c r="E5" s="49"/>
      <c r="F5" s="49"/>
      <c r="G5" s="49"/>
      <c r="H5" s="49"/>
    </row>
    <row r="20" ht="12.75">
      <c r="C20" s="87" t="s">
        <v>100</v>
      </c>
    </row>
    <row r="22" ht="12.75">
      <c r="D22" s="87" t="s">
        <v>156</v>
      </c>
    </row>
    <row r="24" ht="12.75">
      <c r="C24" t="s">
        <v>97</v>
      </c>
    </row>
    <row r="25" ht="12.75">
      <c r="A25" s="146"/>
    </row>
    <row r="26" ht="12.75">
      <c r="A26" s="146"/>
    </row>
    <row r="27" ht="12.75">
      <c r="A27" s="146"/>
    </row>
    <row r="28" ht="12.75">
      <c r="A28" s="146"/>
    </row>
    <row r="29" ht="12.75">
      <c r="A29" s="117" t="s">
        <v>179</v>
      </c>
    </row>
  </sheetData>
  <sheetProtection/>
  <printOptions horizontalCentered="1"/>
  <pageMargins left="0.6692913385826772" right="0.35433070866141736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9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ILUS</dc:creator>
  <cp:keywords/>
  <dc:description/>
  <cp:lastModifiedBy>Peti</cp:lastModifiedBy>
  <cp:lastPrinted>2010-02-06T21:11:08Z</cp:lastPrinted>
  <dcterms:created xsi:type="dcterms:W3CDTF">1999-12-02T16:36:45Z</dcterms:created>
  <dcterms:modified xsi:type="dcterms:W3CDTF">2010-02-07T09:14:42Z</dcterms:modified>
  <cp:category/>
  <cp:version/>
  <cp:contentType/>
  <cp:contentStatus/>
</cp:coreProperties>
</file>